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erechnungshilfen\"/>
    </mc:Choice>
  </mc:AlternateContent>
  <xr:revisionPtr revIDLastSave="0" documentId="13_ncr:1_{E1A0EE2B-2375-423B-9DD8-3B763D2D163F}" xr6:coauthVersionLast="47" xr6:coauthVersionMax="47" xr10:uidLastSave="{00000000-0000-0000-0000-000000000000}"/>
  <bookViews>
    <workbookView xWindow="-120" yWindow="-120" windowWidth="29040" windowHeight="15840" xr2:uid="{EB2DFAA8-9698-4985-B932-3FBEAD3E989F}"/>
  </bookViews>
  <sheets>
    <sheet name="Rheinland-Pfal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8" i="1" l="1"/>
  <c r="C48" i="1"/>
  <c r="F48" i="1"/>
  <c r="B46" i="1"/>
  <c r="C46" i="1"/>
  <c r="F46" i="1"/>
  <c r="B44" i="1"/>
  <c r="C44" i="1"/>
  <c r="F44" i="1"/>
  <c r="B42" i="1"/>
  <c r="C42" i="1"/>
  <c r="F42" i="1"/>
  <c r="G42" i="1" s="1"/>
  <c r="B38" i="1"/>
  <c r="C38" i="1"/>
  <c r="F38" i="1"/>
  <c r="B39" i="1"/>
  <c r="C39" i="1"/>
  <c r="F39" i="1"/>
  <c r="G39" i="1" s="1"/>
  <c r="B40" i="1"/>
  <c r="C40" i="1"/>
  <c r="F40" i="1"/>
  <c r="G46" i="1" l="1"/>
  <c r="G44" i="1"/>
  <c r="D46" i="1"/>
  <c r="D42" i="1"/>
  <c r="D39" i="1"/>
  <c r="G38" i="1"/>
  <c r="G48" i="1"/>
  <c r="D38" i="1"/>
  <c r="D44" i="1"/>
  <c r="D40" i="1"/>
  <c r="D48" i="1"/>
  <c r="G40" i="1"/>
  <c r="O10" i="1"/>
  <c r="Q10" i="1" s="1"/>
  <c r="O11" i="1"/>
  <c r="Q11" i="1" s="1"/>
  <c r="O12" i="1"/>
  <c r="Q12" i="1" s="1"/>
  <c r="O13" i="1"/>
  <c r="Q13" i="1" s="1"/>
  <c r="O14" i="1"/>
  <c r="Q14" i="1" s="1"/>
  <c r="O15" i="1"/>
  <c r="Q15" i="1" s="1"/>
  <c r="O16" i="1"/>
  <c r="Q16" i="1" s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9" i="1"/>
  <c r="Q9" i="1" s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9" i="1"/>
  <c r="P37" i="1"/>
  <c r="P36" i="1"/>
  <c r="P35" i="1"/>
  <c r="P34" i="1"/>
  <c r="Q34" i="1" s="1"/>
  <c r="P33" i="1"/>
  <c r="T33" i="1" s="1"/>
  <c r="P32" i="1"/>
  <c r="P31" i="1"/>
  <c r="P30" i="1"/>
  <c r="P29" i="1"/>
  <c r="P28" i="1"/>
  <c r="P27" i="1"/>
  <c r="P26" i="1"/>
  <c r="P25" i="1"/>
  <c r="P24" i="1"/>
  <c r="P23" i="1"/>
  <c r="P22" i="1"/>
  <c r="P21" i="1"/>
  <c r="T21" i="1" s="1"/>
  <c r="P20" i="1"/>
  <c r="P19" i="1"/>
  <c r="P18" i="1"/>
  <c r="P17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9" i="1"/>
  <c r="F63" i="1"/>
  <c r="C63" i="1"/>
  <c r="B63" i="1"/>
  <c r="C51" i="1"/>
  <c r="C52" i="1"/>
  <c r="C53" i="1"/>
  <c r="C54" i="1"/>
  <c r="C55" i="1"/>
  <c r="C56" i="1"/>
  <c r="C57" i="1"/>
  <c r="C58" i="1"/>
  <c r="C59" i="1"/>
  <c r="C60" i="1"/>
  <c r="C61" i="1"/>
  <c r="C62" i="1"/>
  <c r="C50" i="1"/>
  <c r="F51" i="1"/>
  <c r="F52" i="1"/>
  <c r="F53" i="1"/>
  <c r="F54" i="1"/>
  <c r="F55" i="1"/>
  <c r="F56" i="1"/>
  <c r="F57" i="1"/>
  <c r="F58" i="1"/>
  <c r="F59" i="1"/>
  <c r="F60" i="1"/>
  <c r="F61" i="1"/>
  <c r="F62" i="1"/>
  <c r="F50" i="1"/>
  <c r="B51" i="1"/>
  <c r="B52" i="1"/>
  <c r="B53" i="1"/>
  <c r="B54" i="1"/>
  <c r="B55" i="1"/>
  <c r="B56" i="1"/>
  <c r="B57" i="1"/>
  <c r="B58" i="1"/>
  <c r="B59" i="1"/>
  <c r="B60" i="1"/>
  <c r="B61" i="1"/>
  <c r="B62" i="1"/>
  <c r="B50" i="1"/>
  <c r="B49" i="1"/>
  <c r="C49" i="1"/>
  <c r="F49" i="1"/>
  <c r="B47" i="1"/>
  <c r="C47" i="1"/>
  <c r="F47" i="1"/>
  <c r="G47" i="1" s="1"/>
  <c r="B45" i="1"/>
  <c r="C45" i="1"/>
  <c r="F45" i="1"/>
  <c r="B43" i="1"/>
  <c r="C43" i="1"/>
  <c r="F43" i="1"/>
  <c r="G43" i="1" s="1"/>
  <c r="B41" i="1"/>
  <c r="C41" i="1"/>
  <c r="F41" i="1"/>
  <c r="D45" i="1" l="1"/>
  <c r="D41" i="1"/>
  <c r="D49" i="1"/>
  <c r="G41" i="1"/>
  <c r="G45" i="1"/>
  <c r="G49" i="1"/>
  <c r="Q20" i="1"/>
  <c r="Q26" i="1"/>
  <c r="Q32" i="1"/>
  <c r="D47" i="1"/>
  <c r="D43" i="1"/>
  <c r="Q23" i="1"/>
  <c r="Q17" i="1"/>
  <c r="T35" i="1"/>
  <c r="T23" i="1"/>
  <c r="T18" i="1"/>
  <c r="T28" i="1"/>
  <c r="Q33" i="1"/>
  <c r="T19" i="1"/>
  <c r="T30" i="1"/>
  <c r="T36" i="1"/>
  <c r="T34" i="1"/>
  <c r="T22" i="1"/>
  <c r="T31" i="1"/>
  <c r="T17" i="1"/>
  <c r="Q27" i="1"/>
  <c r="T37" i="1"/>
  <c r="Q21" i="1"/>
  <c r="Q37" i="1"/>
  <c r="Q19" i="1"/>
  <c r="Q35" i="1"/>
  <c r="Q18" i="1"/>
  <c r="T20" i="1"/>
  <c r="T26" i="1"/>
  <c r="T32" i="1"/>
  <c r="T24" i="1"/>
  <c r="T25" i="1"/>
  <c r="T29" i="1"/>
  <c r="Q31" i="1"/>
  <c r="Q25" i="1"/>
  <c r="T27" i="1"/>
  <c r="Q29" i="1"/>
  <c r="Q28" i="1"/>
  <c r="Q22" i="1"/>
  <c r="Q24" i="1"/>
  <c r="Q36" i="1"/>
  <c r="Q30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17" i="1"/>
  <c r="F10" i="1"/>
  <c r="F11" i="1"/>
  <c r="F12" i="1"/>
  <c r="F13" i="1"/>
  <c r="F14" i="1"/>
  <c r="F15" i="1"/>
  <c r="F16" i="1"/>
  <c r="F9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17" i="1"/>
  <c r="B10" i="1"/>
  <c r="D10" i="1" s="1"/>
  <c r="B11" i="1"/>
  <c r="D11" i="1" s="1"/>
  <c r="B12" i="1"/>
  <c r="D12" i="1" s="1"/>
  <c r="B13" i="1"/>
  <c r="D13" i="1" s="1"/>
  <c r="B14" i="1"/>
  <c r="D14" i="1" s="1"/>
  <c r="B15" i="1"/>
  <c r="D15" i="1" s="1"/>
  <c r="B16" i="1"/>
  <c r="D16" i="1" s="1"/>
  <c r="B9" i="1"/>
  <c r="D9" i="1" s="1"/>
  <c r="G32" i="1" l="1"/>
  <c r="G20" i="1"/>
  <c r="D19" i="1"/>
  <c r="D35" i="1"/>
  <c r="G28" i="1"/>
  <c r="D34" i="1"/>
  <c r="D22" i="1"/>
  <c r="G21" i="1"/>
  <c r="D27" i="1"/>
  <c r="G29" i="1"/>
  <c r="D17" i="1"/>
  <c r="D26" i="1"/>
  <c r="G33" i="1"/>
  <c r="D36" i="1"/>
  <c r="G30" i="1"/>
  <c r="D24" i="1"/>
  <c r="G18" i="1"/>
  <c r="D23" i="1"/>
  <c r="G37" i="1"/>
  <c r="D31" i="1"/>
  <c r="G25" i="1"/>
  <c r="D33" i="1"/>
  <c r="D21" i="1"/>
  <c r="G27" i="1"/>
  <c r="G34" i="1"/>
  <c r="D28" i="1"/>
  <c r="G22" i="1"/>
  <c r="D37" i="1"/>
  <c r="D25" i="1"/>
  <c r="G31" i="1"/>
  <c r="G19" i="1"/>
  <c r="D30" i="1"/>
  <c r="D18" i="1"/>
  <c r="G36" i="1"/>
  <c r="G24" i="1"/>
  <c r="G17" i="1"/>
  <c r="D32" i="1"/>
  <c r="G26" i="1"/>
  <c r="D20" i="1"/>
  <c r="D29" i="1"/>
  <c r="G35" i="1"/>
  <c r="G23" i="1"/>
</calcChain>
</file>

<file path=xl/sharedStrings.xml><?xml version="1.0" encoding="utf-8"?>
<sst xmlns="http://schemas.openxmlformats.org/spreadsheetml/2006/main" count="42" uniqueCount="19">
  <si>
    <t>LK Gebühr</t>
  </si>
  <si>
    <t>Sockelbeitrag</t>
  </si>
  <si>
    <t>Gewinngeld</t>
  </si>
  <si>
    <t>Einsatz</t>
  </si>
  <si>
    <t>Startgeld</t>
  </si>
  <si>
    <t>Nenngeld</t>
  </si>
  <si>
    <t>LE</t>
  </si>
  <si>
    <t>mit Startgeld</t>
  </si>
  <si>
    <t>Spalte1</t>
  </si>
  <si>
    <t>Felder zum Ausfüllen</t>
  </si>
  <si>
    <t>Hier wird nur LK und weiterer Gebühr berechnet!</t>
  </si>
  <si>
    <t>Weitere Gebühr: Coronaaufschlag</t>
  </si>
  <si>
    <t>max. 5€</t>
  </si>
  <si>
    <t>Vielseitigkeit</t>
  </si>
  <si>
    <t>max. 20€</t>
  </si>
  <si>
    <t>Dressur, Springen, Fahren</t>
  </si>
  <si>
    <t>Gelände-LP (Reiten) als Einzel-Prfg.</t>
  </si>
  <si>
    <t>max. 10€</t>
  </si>
  <si>
    <r>
      <rPr>
        <b/>
        <sz val="14"/>
        <color theme="1"/>
        <rFont val="Arial"/>
        <family val="2"/>
      </rPr>
      <t>©</t>
    </r>
    <r>
      <rPr>
        <b/>
        <sz val="14"/>
        <color theme="1"/>
        <rFont val="Calibri"/>
        <family val="2"/>
      </rPr>
      <t xml:space="preserve"> Pferdesportverband Rheinland-Pfalz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</si>
</sst>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1"/>
      <name val="Calibri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44" fontId="0" fillId="0" borderId="0" xfId="1" applyFont="1"/>
    <xf numFmtId="44" fontId="0" fillId="0" borderId="0" xfId="1" applyFont="1" applyAlignment="1">
      <alignment horizontal="center"/>
    </xf>
    <xf numFmtId="44" fontId="0" fillId="2" borderId="1" xfId="1" applyFont="1" applyFill="1" applyBorder="1"/>
    <xf numFmtId="44" fontId="2" fillId="3" borderId="0" xfId="1" applyFont="1" applyFill="1" applyAlignment="1">
      <alignment horizontal="center" vertical="center"/>
    </xf>
    <xf numFmtId="44" fontId="3" fillId="0" borderId="4" xfId="1" applyNumberFormat="1" applyFont="1" applyFill="1" applyBorder="1" applyAlignment="1">
      <alignment horizontal="center"/>
    </xf>
    <xf numFmtId="44" fontId="0" fillId="0" borderId="3" xfId="1" applyNumberFormat="1" applyFont="1" applyFill="1" applyBorder="1"/>
    <xf numFmtId="44" fontId="0" fillId="0" borderId="5" xfId="1" applyNumberFormat="1" applyFont="1" applyFill="1" applyBorder="1"/>
    <xf numFmtId="44" fontId="3" fillId="0" borderId="0" xfId="1" applyNumberFormat="1" applyFont="1" applyFill="1" applyBorder="1" applyAlignment="1">
      <alignment horizontal="center"/>
    </xf>
    <xf numFmtId="44" fontId="0" fillId="0" borderId="0" xfId="1" applyNumberFormat="1" applyFont="1" applyFill="1" applyBorder="1"/>
    <xf numFmtId="44" fontId="0" fillId="0" borderId="0" xfId="1" applyFont="1" applyFill="1"/>
    <xf numFmtId="44" fontId="2" fillId="0" borderId="0" xfId="1" applyFont="1" applyFill="1" applyAlignment="1">
      <alignment horizontal="center" vertical="center"/>
    </xf>
    <xf numFmtId="44" fontId="2" fillId="0" borderId="0" xfId="1" applyFont="1" applyFill="1" applyBorder="1" applyAlignment="1">
      <alignment horizontal="center" vertical="center"/>
    </xf>
    <xf numFmtId="44" fontId="2" fillId="2" borderId="0" xfId="1" applyFont="1" applyFill="1" applyAlignment="1">
      <alignment horizontal="center" vertical="center" wrapText="1"/>
    </xf>
    <xf numFmtId="44" fontId="0" fillId="2" borderId="1" xfId="1" applyFont="1" applyFill="1" applyBorder="1" applyAlignment="1">
      <alignment horizontal="center" wrapText="1"/>
    </xf>
    <xf numFmtId="44" fontId="0" fillId="2" borderId="1" xfId="1" applyFont="1" applyFill="1" applyBorder="1" applyAlignment="1">
      <alignment horizontal="center" vertical="center"/>
    </xf>
    <xf numFmtId="44" fontId="2" fillId="3" borderId="2" xfId="1" applyFont="1" applyFill="1" applyBorder="1" applyAlignment="1">
      <alignment horizontal="center" vertical="center"/>
    </xf>
    <xf numFmtId="44" fontId="4" fillId="0" borderId="0" xfId="1" applyNumberFormat="1" applyFont="1" applyFill="1" applyBorder="1"/>
    <xf numFmtId="44" fontId="0" fillId="2" borderId="1" xfId="1" applyFont="1" applyFill="1" applyBorder="1" applyProtection="1">
      <protection locked="0"/>
    </xf>
  </cellXfs>
  <cellStyles count="2">
    <cellStyle name="Standard" xfId="0" builtinId="0"/>
    <cellStyle name="Währung" xfId="1" builtinId="4"/>
  </cellStyles>
  <dxfs count="3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border outline="0">
        <top style="thin">
          <color theme="1"/>
        </top>
      </border>
    </dxf>
    <dxf>
      <border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1"/>
        </top>
        <bottom style="thin">
          <color theme="1"/>
        </bottom>
      </border>
    </dxf>
    <dxf>
      <border outline="0">
        <top style="thin">
          <color theme="1"/>
        </top>
      </border>
    </dxf>
    <dxf>
      <border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8416F73-23CB-4FC6-BB28-CECEB24A107A}" name="Tabelle1" displayName="Tabelle1" ref="A8:G63" totalsRowShown="0" headerRowDxfId="29" dataDxfId="28" headerRowCellStyle="Währung" dataCellStyle="Währung">
  <autoFilter ref="A8:G63" xr:uid="{790FAC30-D5E0-4174-ABC4-712BFB5F61F4}"/>
  <tableColumns count="7">
    <tableColumn id="1" xr3:uid="{82E7794D-814E-4208-8441-92A885588D3D}" name="Gewinngeld" dataDxfId="27" dataCellStyle="Währung"/>
    <tableColumn id="2" xr3:uid="{642AADDC-9443-410F-8BDE-64AF6AAFEF37}" name="Nenngeld" dataDxfId="26" dataCellStyle="Währung">
      <calculatedColumnFormula>13+$C$3+$C$4+$C$5</calculatedColumnFormula>
    </tableColumn>
    <tableColumn id="3" xr3:uid="{FA114727-FE35-4913-B630-E95D81C77AC7}" name="Startgeld" dataDxfId="25" dataCellStyle="Währung">
      <calculatedColumnFormula>A9/100*1</calculatedColumnFormula>
    </tableColumn>
    <tableColumn id="4" xr3:uid="{C5BC4876-7E09-426B-8DBE-C191702893EE}" name="Einsatz" dataDxfId="24" dataCellStyle="Währung">
      <calculatedColumnFormula>B9+C9</calculatedColumnFormula>
    </tableColumn>
    <tableColumn id="5" xr3:uid="{6A44BEDF-3ED2-4867-9030-96C9D67BEB41}" name="Spalte1" dataDxfId="23" dataCellStyle="Währung"/>
    <tableColumn id="6" xr3:uid="{D3E45908-9E28-4DBC-A0D2-B5339FCF4EE2}" name="LE" dataDxfId="22" dataCellStyle="Währung">
      <calculatedColumnFormula>(13*2)+$C$3+$C$5</calculatedColumnFormula>
    </tableColumn>
    <tableColumn id="7" xr3:uid="{68FFD9AB-4B9E-4108-89CB-EC6A31ECDA9E}" name="mit Startgeld" dataDxfId="21" dataCellStyle="Währung">
      <calculatedColumnFormula>F9+C9</calculatedColumnFormula>
    </tableColumn>
  </tableColumns>
  <tableStyleInfo name="TableStyleMedium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7B30170-8CD2-4EC5-AD7F-BD127206C2CC}" name="Tabelle2" displayName="Tabelle2" ref="I8:L37" totalsRowShown="0" headerRowDxfId="20" dataDxfId="18" headerRowBorderDxfId="19" tableBorderDxfId="17" totalsRowBorderDxfId="16" headerRowCellStyle="Währung" dataCellStyle="Währung">
  <autoFilter ref="I8:L37" xr:uid="{19E409E2-FB79-4307-B2AA-5D9F9C939828}"/>
  <tableColumns count="4">
    <tableColumn id="1" xr3:uid="{512EFF80-814C-49E5-B2C6-4E348BA075A5}" name="Gewinngeld" dataDxfId="15" dataCellStyle="Währung"/>
    <tableColumn id="2" xr3:uid="{BB18FD63-908C-4BE0-BC4A-858810546F7E}" name="Nenngeld" dataDxfId="14" dataCellStyle="Währung">
      <calculatedColumnFormula>I9/100*3+10+$K$3+$K$4+$K$5</calculatedColumnFormula>
    </tableColumn>
    <tableColumn id="5" xr3:uid="{6ACD2D96-B04B-462E-854E-5756BB06DECF}" name="Spalte1" dataDxfId="13" dataCellStyle="Währung"/>
    <tableColumn id="6" xr3:uid="{FFAF2896-AECB-4211-BBD9-87600D79961E}" name="LE" dataDxfId="12" dataCellStyle="Währung">
      <calculatedColumnFormula>(I9/100*3+10)*2+$K$3+$K$5</calculatedColumnFormula>
    </tableColumn>
  </tableColumns>
  <tableStyleInfo name="TableStyleMedium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2D7CE8E-3584-4CD2-BB07-AFE2115F7A6F}" name="Tabelle3" displayName="Tabelle3" ref="N8:T37" totalsRowShown="0" headerRowDxfId="11" dataDxfId="9" headerRowBorderDxfId="10" tableBorderDxfId="8" totalsRowBorderDxfId="7" headerRowCellStyle="Währung" dataCellStyle="Währung">
  <autoFilter ref="N8:T37" xr:uid="{D682B8BC-7384-4872-8362-89F852B019D0}"/>
  <tableColumns count="7">
    <tableColumn id="1" xr3:uid="{F839FB82-7D9A-48F5-9E89-92C99E153651}" name="Gewinngeld" dataDxfId="6" dataCellStyle="Währung"/>
    <tableColumn id="2" xr3:uid="{3B6D7554-D380-410F-B41E-77076FDE684D}" name="Nenngeld" dataDxfId="5" dataCellStyle="Währung">
      <calculatedColumnFormula>N9/100*3+10+$Q$3+$Q$4+$Q$5</calculatedColumnFormula>
    </tableColumn>
    <tableColumn id="3" xr3:uid="{2FCCC700-9C9B-493A-A53B-07E1EBDB4035}" name="Startgeld" dataDxfId="4" dataCellStyle="Währung">
      <calculatedColumnFormula>N9/100*1</calculatedColumnFormula>
    </tableColumn>
    <tableColumn id="4" xr3:uid="{E4D4E8D8-A517-4BC4-8CD8-F2233A440F99}" name="Einsatz" dataDxfId="3" dataCellStyle="Währung">
      <calculatedColumnFormula>O9+P9</calculatedColumnFormula>
    </tableColumn>
    <tableColumn id="5" xr3:uid="{FACF0A05-92F6-49DF-8E39-FFE0F6BA152F}" name="Spalte1" dataDxfId="2" dataCellStyle="Währung"/>
    <tableColumn id="6" xr3:uid="{3E71B1EF-9A9E-47FF-A6DA-8BB3EEB1A8B1}" name="LE" dataDxfId="1" dataCellStyle="Währung">
      <calculatedColumnFormula>(N9/100*3+10)*2+$Q$3+$Q$5</calculatedColumnFormula>
    </tableColumn>
    <tableColumn id="7" xr3:uid="{8A2F9A10-A03A-4F13-92DE-B82495A984FD}" name="mit Startgeld" dataDxfId="0" dataCellStyle="Währung">
      <calculatedColumnFormula>S9+P9</calculatedColumnFormula>
    </tableColumn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3AF33-0899-4013-865B-53ED6B094D8E}">
  <sheetPr>
    <pageSetUpPr fitToPage="1"/>
  </sheetPr>
  <dimension ref="A1:T63"/>
  <sheetViews>
    <sheetView tabSelected="1" workbookViewId="0">
      <selection activeCell="Q7" sqref="Q7"/>
    </sheetView>
  </sheetViews>
  <sheetFormatPr baseColWidth="10" defaultRowHeight="15" x14ac:dyDescent="0.25"/>
  <cols>
    <col min="1" max="1" width="15.28515625" style="1" customWidth="1"/>
    <col min="2" max="2" width="16.85546875" style="1" bestFit="1" customWidth="1"/>
    <col min="3" max="3" width="12.5703125" style="1" customWidth="1"/>
    <col min="4" max="4" width="11.42578125" style="1"/>
    <col min="5" max="5" width="2.28515625" style="1" customWidth="1"/>
    <col min="6" max="6" width="11.42578125" style="1"/>
    <col min="7" max="7" width="16" style="1" customWidth="1"/>
    <col min="8" max="8" width="11.42578125" style="1"/>
    <col min="9" max="9" width="11.85546875" style="1" customWidth="1"/>
    <col min="10" max="10" width="14.28515625" style="1" customWidth="1"/>
    <col min="11" max="11" width="15" style="1" bestFit="1" customWidth="1"/>
    <col min="12" max="12" width="13.140625" style="1" bestFit="1" customWidth="1"/>
    <col min="13" max="13" width="13.5703125" style="1" bestFit="1" customWidth="1"/>
    <col min="14" max="14" width="18.42578125" style="1" bestFit="1" customWidth="1"/>
    <col min="15" max="15" width="11.42578125" style="1"/>
    <col min="16" max="16" width="15.42578125" style="1" customWidth="1"/>
    <col min="17" max="17" width="13.28515625" style="1" customWidth="1"/>
    <col min="18" max="18" width="12.5703125" style="1" customWidth="1"/>
    <col min="19" max="21" width="11.42578125" style="1"/>
    <col min="22" max="22" width="16" style="1" customWidth="1"/>
    <col min="23" max="16384" width="11.42578125" style="1"/>
  </cols>
  <sheetData>
    <row r="1" spans="1:20" ht="18.75" x14ac:dyDescent="0.3">
      <c r="A1" s="17" t="s">
        <v>18</v>
      </c>
    </row>
    <row r="2" spans="1:20" x14ac:dyDescent="0.25">
      <c r="B2" s="3" t="s">
        <v>9</v>
      </c>
      <c r="C2" s="3"/>
      <c r="J2" s="3" t="s">
        <v>9</v>
      </c>
      <c r="K2" s="3"/>
      <c r="P2" s="3" t="s">
        <v>9</v>
      </c>
      <c r="Q2" s="3"/>
    </row>
    <row r="3" spans="1:20" x14ac:dyDescent="0.25">
      <c r="B3" s="3" t="s">
        <v>0</v>
      </c>
      <c r="C3" s="3">
        <v>1</v>
      </c>
      <c r="J3" s="3" t="s">
        <v>0</v>
      </c>
      <c r="K3" s="3">
        <v>1</v>
      </c>
      <c r="M3" s="10"/>
      <c r="P3" s="3" t="s">
        <v>0</v>
      </c>
      <c r="Q3" s="3">
        <v>1</v>
      </c>
    </row>
    <row r="4" spans="1:20" x14ac:dyDescent="0.25">
      <c r="B4" s="3" t="s">
        <v>1</v>
      </c>
      <c r="C4" s="18">
        <v>5</v>
      </c>
      <c r="D4" s="4" t="s">
        <v>12</v>
      </c>
      <c r="F4" s="13" t="s">
        <v>10</v>
      </c>
      <c r="G4" s="13"/>
      <c r="J4" s="3" t="s">
        <v>1</v>
      </c>
      <c r="K4" s="18">
        <v>4</v>
      </c>
      <c r="L4" s="4" t="s">
        <v>14</v>
      </c>
      <c r="M4" s="11"/>
      <c r="P4" s="3" t="s">
        <v>1</v>
      </c>
      <c r="Q4" s="18">
        <v>3</v>
      </c>
      <c r="R4" s="4" t="s">
        <v>17</v>
      </c>
      <c r="S4" s="13" t="s">
        <v>10</v>
      </c>
      <c r="T4" s="13"/>
    </row>
    <row r="5" spans="1:20" hidden="1" x14ac:dyDescent="0.25">
      <c r="B5" s="14" t="s">
        <v>11</v>
      </c>
      <c r="C5" s="15"/>
      <c r="D5" s="16" t="s">
        <v>12</v>
      </c>
      <c r="F5" s="13"/>
      <c r="G5" s="13"/>
      <c r="J5" s="14" t="s">
        <v>11</v>
      </c>
      <c r="K5" s="15">
        <v>5</v>
      </c>
      <c r="L5" s="16" t="s">
        <v>12</v>
      </c>
      <c r="M5" s="12"/>
      <c r="P5" s="14" t="s">
        <v>11</v>
      </c>
      <c r="Q5" s="15">
        <v>5</v>
      </c>
      <c r="R5" s="16" t="s">
        <v>12</v>
      </c>
      <c r="S5" s="13"/>
      <c r="T5" s="13"/>
    </row>
    <row r="6" spans="1:20" hidden="1" x14ac:dyDescent="0.25">
      <c r="B6" s="14"/>
      <c r="C6" s="15"/>
      <c r="D6" s="16"/>
      <c r="F6" s="13"/>
      <c r="G6" s="13"/>
      <c r="J6" s="14"/>
      <c r="K6" s="15"/>
      <c r="L6" s="16"/>
      <c r="M6" s="12"/>
      <c r="P6" s="14"/>
      <c r="Q6" s="15"/>
      <c r="R6" s="16"/>
      <c r="S6" s="13"/>
      <c r="T6" s="13"/>
    </row>
    <row r="7" spans="1:20" x14ac:dyDescent="0.25">
      <c r="A7" s="1" t="s">
        <v>15</v>
      </c>
      <c r="F7" s="13"/>
      <c r="G7" s="13"/>
      <c r="I7" s="1" t="s">
        <v>13</v>
      </c>
      <c r="M7" s="10"/>
      <c r="N7" s="1" t="s">
        <v>16</v>
      </c>
      <c r="S7" s="13"/>
      <c r="T7" s="13"/>
    </row>
    <row r="8" spans="1:20" s="2" customFormat="1" x14ac:dyDescent="0.25">
      <c r="A8" s="2" t="s">
        <v>2</v>
      </c>
      <c r="B8" s="2" t="s">
        <v>5</v>
      </c>
      <c r="C8" s="2" t="s">
        <v>4</v>
      </c>
      <c r="D8" s="2" t="s">
        <v>3</v>
      </c>
      <c r="E8" s="2" t="s">
        <v>8</v>
      </c>
      <c r="F8" s="2" t="s">
        <v>6</v>
      </c>
      <c r="G8" s="2" t="s">
        <v>7</v>
      </c>
      <c r="I8" s="5" t="s">
        <v>2</v>
      </c>
      <c r="J8" s="5" t="s">
        <v>5</v>
      </c>
      <c r="K8" s="5" t="s">
        <v>8</v>
      </c>
      <c r="L8" s="5" t="s">
        <v>6</v>
      </c>
      <c r="M8" s="8"/>
      <c r="N8" s="5" t="s">
        <v>2</v>
      </c>
      <c r="O8" s="5" t="s">
        <v>5</v>
      </c>
      <c r="P8" s="5" t="s">
        <v>4</v>
      </c>
      <c r="Q8" s="5" t="s">
        <v>3</v>
      </c>
      <c r="R8" s="5" t="s">
        <v>8</v>
      </c>
      <c r="S8" s="5" t="s">
        <v>6</v>
      </c>
      <c r="T8" s="5" t="s">
        <v>7</v>
      </c>
    </row>
    <row r="9" spans="1:20" x14ac:dyDescent="0.25">
      <c r="A9" s="1">
        <v>100</v>
      </c>
      <c r="B9" s="1">
        <f>A9/100*3+3+$C$3+$C$4+$C$5</f>
        <v>12</v>
      </c>
      <c r="D9" s="1">
        <f>B9+C9</f>
        <v>12</v>
      </c>
      <c r="F9" s="1">
        <f>(A9/100*3+3)*2+$C$3+$C$5</f>
        <v>13</v>
      </c>
      <c r="I9" s="6">
        <v>100</v>
      </c>
      <c r="J9" s="6">
        <f>I9/100*3+10+$K$3+$K$4+$K$5</f>
        <v>23</v>
      </c>
      <c r="K9" s="6"/>
      <c r="L9" s="6">
        <f t="shared" ref="L9:L37" si="0">(I9/100*3+10)*2+$K$3+$K$5</f>
        <v>32</v>
      </c>
      <c r="M9" s="9"/>
      <c r="N9" s="6">
        <v>100</v>
      </c>
      <c r="O9" s="6">
        <f t="shared" ref="O9:O37" si="1">N9/100*3+10+$Q$3+$Q$4+$Q$5</f>
        <v>22</v>
      </c>
      <c r="P9" s="6"/>
      <c r="Q9" s="6">
        <f>O9+P9</f>
        <v>22</v>
      </c>
      <c r="R9" s="6"/>
      <c r="S9" s="6">
        <f>(N9/100*3+10)*2+$Q$3+$Q$5</f>
        <v>32</v>
      </c>
      <c r="T9" s="6"/>
    </row>
    <row r="10" spans="1:20" x14ac:dyDescent="0.25">
      <c r="A10" s="1">
        <v>150</v>
      </c>
      <c r="B10" s="1">
        <f t="shared" ref="B10:B16" si="2">A10/100*3+3+$C$3+$C$4+$C$5</f>
        <v>13.5</v>
      </c>
      <c r="D10" s="1">
        <f t="shared" ref="D10:D49" si="3">B10+C10</f>
        <v>13.5</v>
      </c>
      <c r="F10" s="1">
        <f t="shared" ref="F10:F16" si="4">(A10/100*3+3)*2+$C$3+$C$5</f>
        <v>16</v>
      </c>
      <c r="I10" s="6">
        <v>150</v>
      </c>
      <c r="J10" s="6">
        <f t="shared" ref="J10:J37" si="5">I10/100*3+10+$K$3+$K$4+$K$5</f>
        <v>24.5</v>
      </c>
      <c r="K10" s="6"/>
      <c r="L10" s="6">
        <f t="shared" si="0"/>
        <v>35</v>
      </c>
      <c r="M10" s="9"/>
      <c r="N10" s="6">
        <v>150</v>
      </c>
      <c r="O10" s="6">
        <f t="shared" si="1"/>
        <v>23.5</v>
      </c>
      <c r="P10" s="6"/>
      <c r="Q10" s="6">
        <f t="shared" ref="Q10:Q37" si="6">O10+P10</f>
        <v>23.5</v>
      </c>
      <c r="R10" s="6"/>
      <c r="S10" s="6">
        <f t="shared" ref="S10:S37" si="7">(N10/100*3+10)*2+$Q$3+$Q$5</f>
        <v>35</v>
      </c>
      <c r="T10" s="6"/>
    </row>
    <row r="11" spans="1:20" x14ac:dyDescent="0.25">
      <c r="A11" s="1">
        <v>200</v>
      </c>
      <c r="B11" s="1">
        <f t="shared" si="2"/>
        <v>15</v>
      </c>
      <c r="D11" s="1">
        <f t="shared" si="3"/>
        <v>15</v>
      </c>
      <c r="F11" s="1">
        <f t="shared" si="4"/>
        <v>19</v>
      </c>
      <c r="I11" s="6">
        <v>200</v>
      </c>
      <c r="J11" s="6">
        <f t="shared" si="5"/>
        <v>26</v>
      </c>
      <c r="K11" s="6"/>
      <c r="L11" s="6">
        <f t="shared" si="0"/>
        <v>38</v>
      </c>
      <c r="M11" s="9"/>
      <c r="N11" s="6">
        <v>200</v>
      </c>
      <c r="O11" s="6">
        <f t="shared" si="1"/>
        <v>25</v>
      </c>
      <c r="P11" s="6"/>
      <c r="Q11" s="6">
        <f t="shared" si="6"/>
        <v>25</v>
      </c>
      <c r="R11" s="6"/>
      <c r="S11" s="6">
        <f t="shared" si="7"/>
        <v>38</v>
      </c>
      <c r="T11" s="6"/>
    </row>
    <row r="12" spans="1:20" x14ac:dyDescent="0.25">
      <c r="A12" s="1">
        <v>250</v>
      </c>
      <c r="B12" s="1">
        <f t="shared" si="2"/>
        <v>16.5</v>
      </c>
      <c r="D12" s="1">
        <f t="shared" si="3"/>
        <v>16.5</v>
      </c>
      <c r="F12" s="1">
        <f t="shared" si="4"/>
        <v>22</v>
      </c>
      <c r="I12" s="6">
        <v>250</v>
      </c>
      <c r="J12" s="6">
        <f t="shared" si="5"/>
        <v>27.5</v>
      </c>
      <c r="K12" s="6"/>
      <c r="L12" s="6">
        <f t="shared" si="0"/>
        <v>41</v>
      </c>
      <c r="M12" s="9"/>
      <c r="N12" s="6">
        <v>250</v>
      </c>
      <c r="O12" s="6">
        <f t="shared" si="1"/>
        <v>26.5</v>
      </c>
      <c r="P12" s="6"/>
      <c r="Q12" s="6">
        <f t="shared" si="6"/>
        <v>26.5</v>
      </c>
      <c r="R12" s="6"/>
      <c r="S12" s="6">
        <f t="shared" si="7"/>
        <v>41</v>
      </c>
      <c r="T12" s="6"/>
    </row>
    <row r="13" spans="1:20" x14ac:dyDescent="0.25">
      <c r="A13" s="1">
        <v>300</v>
      </c>
      <c r="B13" s="1">
        <f t="shared" si="2"/>
        <v>18</v>
      </c>
      <c r="D13" s="1">
        <f t="shared" si="3"/>
        <v>18</v>
      </c>
      <c r="F13" s="1">
        <f t="shared" si="4"/>
        <v>25</v>
      </c>
      <c r="I13" s="6">
        <v>300</v>
      </c>
      <c r="J13" s="6">
        <f t="shared" si="5"/>
        <v>29</v>
      </c>
      <c r="K13" s="6"/>
      <c r="L13" s="6">
        <f t="shared" si="0"/>
        <v>44</v>
      </c>
      <c r="M13" s="9"/>
      <c r="N13" s="6">
        <v>300</v>
      </c>
      <c r="O13" s="6">
        <f t="shared" si="1"/>
        <v>28</v>
      </c>
      <c r="P13" s="6"/>
      <c r="Q13" s="6">
        <f t="shared" si="6"/>
        <v>28</v>
      </c>
      <c r="R13" s="6"/>
      <c r="S13" s="6">
        <f t="shared" si="7"/>
        <v>44</v>
      </c>
      <c r="T13" s="6"/>
    </row>
    <row r="14" spans="1:20" x14ac:dyDescent="0.25">
      <c r="A14" s="1">
        <v>350</v>
      </c>
      <c r="B14" s="1">
        <f t="shared" si="2"/>
        <v>19.5</v>
      </c>
      <c r="D14" s="1">
        <f t="shared" si="3"/>
        <v>19.5</v>
      </c>
      <c r="F14" s="1">
        <f t="shared" si="4"/>
        <v>28</v>
      </c>
      <c r="I14" s="6">
        <v>350</v>
      </c>
      <c r="J14" s="6">
        <f t="shared" si="5"/>
        <v>30.5</v>
      </c>
      <c r="K14" s="6"/>
      <c r="L14" s="6">
        <f t="shared" si="0"/>
        <v>47</v>
      </c>
      <c r="M14" s="9"/>
      <c r="N14" s="6">
        <v>350</v>
      </c>
      <c r="O14" s="6">
        <f t="shared" si="1"/>
        <v>29.5</v>
      </c>
      <c r="P14" s="6"/>
      <c r="Q14" s="6">
        <f t="shared" si="6"/>
        <v>29.5</v>
      </c>
      <c r="R14" s="6"/>
      <c r="S14" s="6">
        <f t="shared" si="7"/>
        <v>47</v>
      </c>
      <c r="T14" s="6"/>
    </row>
    <row r="15" spans="1:20" x14ac:dyDescent="0.25">
      <c r="A15" s="1">
        <v>400</v>
      </c>
      <c r="B15" s="1">
        <f t="shared" si="2"/>
        <v>21</v>
      </c>
      <c r="D15" s="1">
        <f t="shared" si="3"/>
        <v>21</v>
      </c>
      <c r="F15" s="1">
        <f t="shared" si="4"/>
        <v>31</v>
      </c>
      <c r="I15" s="6">
        <v>400</v>
      </c>
      <c r="J15" s="6">
        <f t="shared" si="5"/>
        <v>32</v>
      </c>
      <c r="K15" s="6"/>
      <c r="L15" s="6">
        <f t="shared" si="0"/>
        <v>50</v>
      </c>
      <c r="M15" s="9"/>
      <c r="N15" s="6">
        <v>400</v>
      </c>
      <c r="O15" s="6">
        <f t="shared" si="1"/>
        <v>31</v>
      </c>
      <c r="P15" s="6"/>
      <c r="Q15" s="6">
        <f t="shared" si="6"/>
        <v>31</v>
      </c>
      <c r="R15" s="6"/>
      <c r="S15" s="6">
        <f t="shared" si="7"/>
        <v>50</v>
      </c>
      <c r="T15" s="6"/>
    </row>
    <row r="16" spans="1:20" x14ac:dyDescent="0.25">
      <c r="A16" s="1">
        <v>450</v>
      </c>
      <c r="B16" s="1">
        <f t="shared" si="2"/>
        <v>22.5</v>
      </c>
      <c r="D16" s="1">
        <f t="shared" si="3"/>
        <v>22.5</v>
      </c>
      <c r="F16" s="1">
        <f t="shared" si="4"/>
        <v>34</v>
      </c>
      <c r="I16" s="6">
        <v>450</v>
      </c>
      <c r="J16" s="6">
        <f t="shared" si="5"/>
        <v>33.5</v>
      </c>
      <c r="K16" s="6"/>
      <c r="L16" s="6">
        <f t="shared" si="0"/>
        <v>53</v>
      </c>
      <c r="M16" s="9"/>
      <c r="N16" s="6">
        <v>450</v>
      </c>
      <c r="O16" s="6">
        <f t="shared" si="1"/>
        <v>32.5</v>
      </c>
      <c r="P16" s="6"/>
      <c r="Q16" s="6">
        <f t="shared" si="6"/>
        <v>32.5</v>
      </c>
      <c r="R16" s="6"/>
      <c r="S16" s="6">
        <f t="shared" si="7"/>
        <v>53</v>
      </c>
      <c r="T16" s="6"/>
    </row>
    <row r="17" spans="1:20" x14ac:dyDescent="0.25">
      <c r="A17" s="1">
        <v>500</v>
      </c>
      <c r="B17" s="1">
        <f>13+$C$3+$C$4+$C$5</f>
        <v>19</v>
      </c>
      <c r="C17" s="1">
        <f>A17/100*1</f>
        <v>5</v>
      </c>
      <c r="D17" s="1">
        <f t="shared" si="3"/>
        <v>24</v>
      </c>
      <c r="F17" s="1">
        <f>(13*2)+$C$3+$C$5</f>
        <v>27</v>
      </c>
      <c r="G17" s="1">
        <f>F17+C17</f>
        <v>32</v>
      </c>
      <c r="I17" s="6">
        <v>500</v>
      </c>
      <c r="J17" s="6">
        <f t="shared" si="5"/>
        <v>35</v>
      </c>
      <c r="K17" s="6"/>
      <c r="L17" s="6">
        <f t="shared" si="0"/>
        <v>56</v>
      </c>
      <c r="M17" s="9"/>
      <c r="N17" s="6">
        <v>500</v>
      </c>
      <c r="O17" s="6">
        <f t="shared" si="1"/>
        <v>34</v>
      </c>
      <c r="P17" s="6">
        <f>N17/100*1</f>
        <v>5</v>
      </c>
      <c r="Q17" s="6">
        <f t="shared" si="6"/>
        <v>39</v>
      </c>
      <c r="R17" s="6"/>
      <c r="S17" s="6">
        <f t="shared" si="7"/>
        <v>56</v>
      </c>
      <c r="T17" s="6">
        <f>S17+P17</f>
        <v>61</v>
      </c>
    </row>
    <row r="18" spans="1:20" x14ac:dyDescent="0.25">
      <c r="A18" s="1">
        <v>550</v>
      </c>
      <c r="B18" s="1">
        <f t="shared" ref="B18:B37" si="8">13+$C$3+$C$4+$C$5</f>
        <v>19</v>
      </c>
      <c r="C18" s="1">
        <f t="shared" ref="C18:C37" si="9">A18/100*1</f>
        <v>5.5</v>
      </c>
      <c r="D18" s="1">
        <f t="shared" si="3"/>
        <v>24.5</v>
      </c>
      <c r="F18" s="1">
        <f t="shared" ref="F18:F37" si="10">(13*2)+$C$3+$C$5</f>
        <v>27</v>
      </c>
      <c r="G18" s="1">
        <f t="shared" ref="G18:G49" si="11">F18+C18</f>
        <v>32.5</v>
      </c>
      <c r="I18" s="6">
        <v>550</v>
      </c>
      <c r="J18" s="6">
        <f t="shared" si="5"/>
        <v>36.5</v>
      </c>
      <c r="K18" s="6"/>
      <c r="L18" s="6">
        <f t="shared" si="0"/>
        <v>59</v>
      </c>
      <c r="M18" s="9"/>
      <c r="N18" s="6">
        <v>550</v>
      </c>
      <c r="O18" s="6">
        <f t="shared" si="1"/>
        <v>35.5</v>
      </c>
      <c r="P18" s="6">
        <f t="shared" ref="P18:P37" si="12">N18/100*1</f>
        <v>5.5</v>
      </c>
      <c r="Q18" s="6">
        <f t="shared" si="6"/>
        <v>41</v>
      </c>
      <c r="R18" s="6"/>
      <c r="S18" s="6">
        <f t="shared" si="7"/>
        <v>59</v>
      </c>
      <c r="T18" s="6">
        <f t="shared" ref="T18:T37" si="13">S18+P18</f>
        <v>64.5</v>
      </c>
    </row>
    <row r="19" spans="1:20" x14ac:dyDescent="0.25">
      <c r="A19" s="1">
        <v>600</v>
      </c>
      <c r="B19" s="1">
        <f t="shared" si="8"/>
        <v>19</v>
      </c>
      <c r="C19" s="1">
        <f t="shared" si="9"/>
        <v>6</v>
      </c>
      <c r="D19" s="1">
        <f t="shared" si="3"/>
        <v>25</v>
      </c>
      <c r="F19" s="1">
        <f t="shared" si="10"/>
        <v>27</v>
      </c>
      <c r="G19" s="1">
        <f t="shared" si="11"/>
        <v>33</v>
      </c>
      <c r="I19" s="6">
        <v>600</v>
      </c>
      <c r="J19" s="6">
        <f t="shared" si="5"/>
        <v>38</v>
      </c>
      <c r="K19" s="6"/>
      <c r="L19" s="6">
        <f t="shared" si="0"/>
        <v>62</v>
      </c>
      <c r="M19" s="9"/>
      <c r="N19" s="6">
        <v>600</v>
      </c>
      <c r="O19" s="6">
        <f t="shared" si="1"/>
        <v>37</v>
      </c>
      <c r="P19" s="6">
        <f t="shared" si="12"/>
        <v>6</v>
      </c>
      <c r="Q19" s="6">
        <f t="shared" si="6"/>
        <v>43</v>
      </c>
      <c r="R19" s="6"/>
      <c r="S19" s="6">
        <f t="shared" si="7"/>
        <v>62</v>
      </c>
      <c r="T19" s="6">
        <f t="shared" si="13"/>
        <v>68</v>
      </c>
    </row>
    <row r="20" spans="1:20" x14ac:dyDescent="0.25">
      <c r="A20" s="1">
        <v>650</v>
      </c>
      <c r="B20" s="1">
        <f t="shared" si="8"/>
        <v>19</v>
      </c>
      <c r="C20" s="1">
        <f t="shared" si="9"/>
        <v>6.5</v>
      </c>
      <c r="D20" s="1">
        <f t="shared" si="3"/>
        <v>25.5</v>
      </c>
      <c r="F20" s="1">
        <f t="shared" si="10"/>
        <v>27</v>
      </c>
      <c r="G20" s="1">
        <f t="shared" si="11"/>
        <v>33.5</v>
      </c>
      <c r="I20" s="6">
        <v>650</v>
      </c>
      <c r="J20" s="6">
        <f t="shared" si="5"/>
        <v>39.5</v>
      </c>
      <c r="K20" s="6"/>
      <c r="L20" s="6">
        <f t="shared" si="0"/>
        <v>65</v>
      </c>
      <c r="M20" s="9"/>
      <c r="N20" s="6">
        <v>650</v>
      </c>
      <c r="O20" s="6">
        <f t="shared" si="1"/>
        <v>38.5</v>
      </c>
      <c r="P20" s="6">
        <f t="shared" si="12"/>
        <v>6.5</v>
      </c>
      <c r="Q20" s="6">
        <f t="shared" si="6"/>
        <v>45</v>
      </c>
      <c r="R20" s="6"/>
      <c r="S20" s="6">
        <f t="shared" si="7"/>
        <v>65</v>
      </c>
      <c r="T20" s="6">
        <f t="shared" si="13"/>
        <v>71.5</v>
      </c>
    </row>
    <row r="21" spans="1:20" x14ac:dyDescent="0.25">
      <c r="A21" s="1">
        <v>700</v>
      </c>
      <c r="B21" s="1">
        <f t="shared" si="8"/>
        <v>19</v>
      </c>
      <c r="C21" s="1">
        <f t="shared" si="9"/>
        <v>7</v>
      </c>
      <c r="D21" s="1">
        <f t="shared" si="3"/>
        <v>26</v>
      </c>
      <c r="F21" s="1">
        <f t="shared" si="10"/>
        <v>27</v>
      </c>
      <c r="G21" s="1">
        <f t="shared" si="11"/>
        <v>34</v>
      </c>
      <c r="I21" s="6">
        <v>700</v>
      </c>
      <c r="J21" s="6">
        <f t="shared" si="5"/>
        <v>41</v>
      </c>
      <c r="K21" s="6"/>
      <c r="L21" s="6">
        <f t="shared" si="0"/>
        <v>68</v>
      </c>
      <c r="M21" s="9"/>
      <c r="N21" s="6">
        <v>700</v>
      </c>
      <c r="O21" s="6">
        <f t="shared" si="1"/>
        <v>40</v>
      </c>
      <c r="P21" s="6">
        <f t="shared" si="12"/>
        <v>7</v>
      </c>
      <c r="Q21" s="6">
        <f t="shared" si="6"/>
        <v>47</v>
      </c>
      <c r="R21" s="6"/>
      <c r="S21" s="6">
        <f t="shared" si="7"/>
        <v>68</v>
      </c>
      <c r="T21" s="6">
        <f t="shared" si="13"/>
        <v>75</v>
      </c>
    </row>
    <row r="22" spans="1:20" x14ac:dyDescent="0.25">
      <c r="A22" s="1">
        <v>750</v>
      </c>
      <c r="B22" s="1">
        <f t="shared" si="8"/>
        <v>19</v>
      </c>
      <c r="C22" s="1">
        <f t="shared" si="9"/>
        <v>7.5</v>
      </c>
      <c r="D22" s="1">
        <f t="shared" si="3"/>
        <v>26.5</v>
      </c>
      <c r="F22" s="1">
        <f t="shared" si="10"/>
        <v>27</v>
      </c>
      <c r="G22" s="1">
        <f t="shared" si="11"/>
        <v>34.5</v>
      </c>
      <c r="I22" s="6">
        <v>750</v>
      </c>
      <c r="J22" s="6">
        <f t="shared" si="5"/>
        <v>42.5</v>
      </c>
      <c r="K22" s="6"/>
      <c r="L22" s="6">
        <f t="shared" si="0"/>
        <v>71</v>
      </c>
      <c r="M22" s="9"/>
      <c r="N22" s="6">
        <v>750</v>
      </c>
      <c r="O22" s="6">
        <f t="shared" si="1"/>
        <v>41.5</v>
      </c>
      <c r="P22" s="6">
        <f t="shared" si="12"/>
        <v>7.5</v>
      </c>
      <c r="Q22" s="6">
        <f t="shared" si="6"/>
        <v>49</v>
      </c>
      <c r="R22" s="6"/>
      <c r="S22" s="6">
        <f t="shared" si="7"/>
        <v>71</v>
      </c>
      <c r="T22" s="6">
        <f t="shared" si="13"/>
        <v>78.5</v>
      </c>
    </row>
    <row r="23" spans="1:20" x14ac:dyDescent="0.25">
      <c r="A23" s="1">
        <v>800</v>
      </c>
      <c r="B23" s="1">
        <f t="shared" si="8"/>
        <v>19</v>
      </c>
      <c r="C23" s="1">
        <f t="shared" si="9"/>
        <v>8</v>
      </c>
      <c r="D23" s="1">
        <f t="shared" si="3"/>
        <v>27</v>
      </c>
      <c r="F23" s="1">
        <f t="shared" si="10"/>
        <v>27</v>
      </c>
      <c r="G23" s="1">
        <f t="shared" si="11"/>
        <v>35</v>
      </c>
      <c r="I23" s="6">
        <v>800</v>
      </c>
      <c r="J23" s="6">
        <f t="shared" si="5"/>
        <v>44</v>
      </c>
      <c r="K23" s="6"/>
      <c r="L23" s="6">
        <f t="shared" si="0"/>
        <v>74</v>
      </c>
      <c r="M23" s="9"/>
      <c r="N23" s="6">
        <v>800</v>
      </c>
      <c r="O23" s="6">
        <f t="shared" si="1"/>
        <v>43</v>
      </c>
      <c r="P23" s="6">
        <f t="shared" si="12"/>
        <v>8</v>
      </c>
      <c r="Q23" s="6">
        <f t="shared" si="6"/>
        <v>51</v>
      </c>
      <c r="R23" s="6"/>
      <c r="S23" s="6">
        <f t="shared" si="7"/>
        <v>74</v>
      </c>
      <c r="T23" s="6">
        <f t="shared" si="13"/>
        <v>82</v>
      </c>
    </row>
    <row r="24" spans="1:20" x14ac:dyDescent="0.25">
      <c r="A24" s="1">
        <v>850</v>
      </c>
      <c r="B24" s="1">
        <f t="shared" si="8"/>
        <v>19</v>
      </c>
      <c r="C24" s="1">
        <f t="shared" si="9"/>
        <v>8.5</v>
      </c>
      <c r="D24" s="1">
        <f t="shared" si="3"/>
        <v>27.5</v>
      </c>
      <c r="F24" s="1">
        <f t="shared" si="10"/>
        <v>27</v>
      </c>
      <c r="G24" s="1">
        <f t="shared" si="11"/>
        <v>35.5</v>
      </c>
      <c r="I24" s="6">
        <v>850</v>
      </c>
      <c r="J24" s="6">
        <f t="shared" si="5"/>
        <v>45.5</v>
      </c>
      <c r="K24" s="6"/>
      <c r="L24" s="6">
        <f t="shared" si="0"/>
        <v>77</v>
      </c>
      <c r="M24" s="9"/>
      <c r="N24" s="6">
        <v>850</v>
      </c>
      <c r="O24" s="6">
        <f t="shared" si="1"/>
        <v>44.5</v>
      </c>
      <c r="P24" s="6">
        <f t="shared" si="12"/>
        <v>8.5</v>
      </c>
      <c r="Q24" s="6">
        <f t="shared" si="6"/>
        <v>53</v>
      </c>
      <c r="R24" s="6"/>
      <c r="S24" s="6">
        <f t="shared" si="7"/>
        <v>77</v>
      </c>
      <c r="T24" s="6">
        <f t="shared" si="13"/>
        <v>85.5</v>
      </c>
    </row>
    <row r="25" spans="1:20" x14ac:dyDescent="0.25">
      <c r="A25" s="1">
        <v>900</v>
      </c>
      <c r="B25" s="1">
        <f t="shared" si="8"/>
        <v>19</v>
      </c>
      <c r="C25" s="1">
        <f t="shared" si="9"/>
        <v>9</v>
      </c>
      <c r="D25" s="1">
        <f t="shared" si="3"/>
        <v>28</v>
      </c>
      <c r="F25" s="1">
        <f t="shared" si="10"/>
        <v>27</v>
      </c>
      <c r="G25" s="1">
        <f t="shared" si="11"/>
        <v>36</v>
      </c>
      <c r="I25" s="6">
        <v>900</v>
      </c>
      <c r="J25" s="6">
        <f t="shared" si="5"/>
        <v>47</v>
      </c>
      <c r="K25" s="6"/>
      <c r="L25" s="6">
        <f t="shared" si="0"/>
        <v>80</v>
      </c>
      <c r="M25" s="9"/>
      <c r="N25" s="6">
        <v>900</v>
      </c>
      <c r="O25" s="6">
        <f t="shared" si="1"/>
        <v>46</v>
      </c>
      <c r="P25" s="6">
        <f t="shared" si="12"/>
        <v>9</v>
      </c>
      <c r="Q25" s="6">
        <f t="shared" si="6"/>
        <v>55</v>
      </c>
      <c r="R25" s="6"/>
      <c r="S25" s="6">
        <f t="shared" si="7"/>
        <v>80</v>
      </c>
      <c r="T25" s="6">
        <f t="shared" si="13"/>
        <v>89</v>
      </c>
    </row>
    <row r="26" spans="1:20" x14ac:dyDescent="0.25">
      <c r="A26" s="1">
        <v>950</v>
      </c>
      <c r="B26" s="1">
        <f t="shared" si="8"/>
        <v>19</v>
      </c>
      <c r="C26" s="1">
        <f t="shared" si="9"/>
        <v>9.5</v>
      </c>
      <c r="D26" s="1">
        <f t="shared" si="3"/>
        <v>28.5</v>
      </c>
      <c r="F26" s="1">
        <f t="shared" si="10"/>
        <v>27</v>
      </c>
      <c r="G26" s="1">
        <f t="shared" si="11"/>
        <v>36.5</v>
      </c>
      <c r="I26" s="6">
        <v>950</v>
      </c>
      <c r="J26" s="6">
        <f t="shared" si="5"/>
        <v>48.5</v>
      </c>
      <c r="K26" s="6"/>
      <c r="L26" s="6">
        <f t="shared" si="0"/>
        <v>83</v>
      </c>
      <c r="M26" s="9"/>
      <c r="N26" s="6">
        <v>950</v>
      </c>
      <c r="O26" s="6">
        <f t="shared" si="1"/>
        <v>47.5</v>
      </c>
      <c r="P26" s="6">
        <f t="shared" si="12"/>
        <v>9.5</v>
      </c>
      <c r="Q26" s="6">
        <f t="shared" si="6"/>
        <v>57</v>
      </c>
      <c r="R26" s="6"/>
      <c r="S26" s="6">
        <f t="shared" si="7"/>
        <v>83</v>
      </c>
      <c r="T26" s="6">
        <f t="shared" si="13"/>
        <v>92.5</v>
      </c>
    </row>
    <row r="27" spans="1:20" x14ac:dyDescent="0.25">
      <c r="A27" s="1">
        <v>1000</v>
      </c>
      <c r="B27" s="1">
        <f t="shared" si="8"/>
        <v>19</v>
      </c>
      <c r="C27" s="1">
        <f t="shared" si="9"/>
        <v>10</v>
      </c>
      <c r="D27" s="1">
        <f t="shared" si="3"/>
        <v>29</v>
      </c>
      <c r="F27" s="1">
        <f t="shared" si="10"/>
        <v>27</v>
      </c>
      <c r="G27" s="1">
        <f t="shared" si="11"/>
        <v>37</v>
      </c>
      <c r="I27" s="6">
        <v>1000</v>
      </c>
      <c r="J27" s="6">
        <f t="shared" si="5"/>
        <v>50</v>
      </c>
      <c r="K27" s="6"/>
      <c r="L27" s="6">
        <f t="shared" si="0"/>
        <v>86</v>
      </c>
      <c r="M27" s="9"/>
      <c r="N27" s="6">
        <v>1000</v>
      </c>
      <c r="O27" s="6">
        <f t="shared" si="1"/>
        <v>49</v>
      </c>
      <c r="P27" s="6">
        <f t="shared" si="12"/>
        <v>10</v>
      </c>
      <c r="Q27" s="6">
        <f t="shared" si="6"/>
        <v>59</v>
      </c>
      <c r="R27" s="6"/>
      <c r="S27" s="6">
        <f t="shared" si="7"/>
        <v>86</v>
      </c>
      <c r="T27" s="6">
        <f t="shared" si="13"/>
        <v>96</v>
      </c>
    </row>
    <row r="28" spans="1:20" x14ac:dyDescent="0.25">
      <c r="A28" s="1">
        <v>1050</v>
      </c>
      <c r="B28" s="1">
        <f t="shared" si="8"/>
        <v>19</v>
      </c>
      <c r="C28" s="1">
        <f t="shared" si="9"/>
        <v>10.5</v>
      </c>
      <c r="D28" s="1">
        <f t="shared" si="3"/>
        <v>29.5</v>
      </c>
      <c r="F28" s="1">
        <f t="shared" si="10"/>
        <v>27</v>
      </c>
      <c r="G28" s="1">
        <f t="shared" si="11"/>
        <v>37.5</v>
      </c>
      <c r="I28" s="6">
        <v>1050</v>
      </c>
      <c r="J28" s="6">
        <f t="shared" si="5"/>
        <v>51.5</v>
      </c>
      <c r="K28" s="6"/>
      <c r="L28" s="6">
        <f t="shared" si="0"/>
        <v>89</v>
      </c>
      <c r="M28" s="9"/>
      <c r="N28" s="6">
        <v>1050</v>
      </c>
      <c r="O28" s="6">
        <f t="shared" si="1"/>
        <v>50.5</v>
      </c>
      <c r="P28" s="6">
        <f t="shared" si="12"/>
        <v>10.5</v>
      </c>
      <c r="Q28" s="6">
        <f t="shared" si="6"/>
        <v>61</v>
      </c>
      <c r="R28" s="6"/>
      <c r="S28" s="6">
        <f t="shared" si="7"/>
        <v>89</v>
      </c>
      <c r="T28" s="6">
        <f t="shared" si="13"/>
        <v>99.5</v>
      </c>
    </row>
    <row r="29" spans="1:20" x14ac:dyDescent="0.25">
      <c r="A29" s="1">
        <v>1100</v>
      </c>
      <c r="B29" s="1">
        <f t="shared" si="8"/>
        <v>19</v>
      </c>
      <c r="C29" s="1">
        <f t="shared" si="9"/>
        <v>11</v>
      </c>
      <c r="D29" s="1">
        <f t="shared" si="3"/>
        <v>30</v>
      </c>
      <c r="F29" s="1">
        <f t="shared" si="10"/>
        <v>27</v>
      </c>
      <c r="G29" s="1">
        <f t="shared" si="11"/>
        <v>38</v>
      </c>
      <c r="I29" s="6">
        <v>1100</v>
      </c>
      <c r="J29" s="6">
        <f t="shared" si="5"/>
        <v>53</v>
      </c>
      <c r="K29" s="6"/>
      <c r="L29" s="6">
        <f t="shared" si="0"/>
        <v>92</v>
      </c>
      <c r="M29" s="9"/>
      <c r="N29" s="6">
        <v>1100</v>
      </c>
      <c r="O29" s="6">
        <f t="shared" si="1"/>
        <v>52</v>
      </c>
      <c r="P29" s="6">
        <f t="shared" si="12"/>
        <v>11</v>
      </c>
      <c r="Q29" s="6">
        <f t="shared" si="6"/>
        <v>63</v>
      </c>
      <c r="R29" s="6"/>
      <c r="S29" s="6">
        <f t="shared" si="7"/>
        <v>92</v>
      </c>
      <c r="T29" s="6">
        <f t="shared" si="13"/>
        <v>103</v>
      </c>
    </row>
    <row r="30" spans="1:20" x14ac:dyDescent="0.25">
      <c r="A30" s="1">
        <v>1150</v>
      </c>
      <c r="B30" s="1">
        <f t="shared" si="8"/>
        <v>19</v>
      </c>
      <c r="C30" s="1">
        <f t="shared" si="9"/>
        <v>11.5</v>
      </c>
      <c r="D30" s="1">
        <f t="shared" si="3"/>
        <v>30.5</v>
      </c>
      <c r="F30" s="1">
        <f t="shared" si="10"/>
        <v>27</v>
      </c>
      <c r="G30" s="1">
        <f t="shared" si="11"/>
        <v>38.5</v>
      </c>
      <c r="I30" s="6">
        <v>1150</v>
      </c>
      <c r="J30" s="6">
        <f t="shared" si="5"/>
        <v>54.5</v>
      </c>
      <c r="K30" s="6"/>
      <c r="L30" s="6">
        <f t="shared" si="0"/>
        <v>95</v>
      </c>
      <c r="M30" s="9"/>
      <c r="N30" s="6">
        <v>1150</v>
      </c>
      <c r="O30" s="6">
        <f t="shared" si="1"/>
        <v>53.5</v>
      </c>
      <c r="P30" s="6">
        <f t="shared" si="12"/>
        <v>11.5</v>
      </c>
      <c r="Q30" s="6">
        <f t="shared" si="6"/>
        <v>65</v>
      </c>
      <c r="R30" s="6"/>
      <c r="S30" s="6">
        <f t="shared" si="7"/>
        <v>95</v>
      </c>
      <c r="T30" s="6">
        <f t="shared" si="13"/>
        <v>106.5</v>
      </c>
    </row>
    <row r="31" spans="1:20" x14ac:dyDescent="0.25">
      <c r="A31" s="1">
        <v>1200</v>
      </c>
      <c r="B31" s="1">
        <f t="shared" si="8"/>
        <v>19</v>
      </c>
      <c r="C31" s="1">
        <f t="shared" si="9"/>
        <v>12</v>
      </c>
      <c r="D31" s="1">
        <f t="shared" si="3"/>
        <v>31</v>
      </c>
      <c r="F31" s="1">
        <f t="shared" si="10"/>
        <v>27</v>
      </c>
      <c r="G31" s="1">
        <f t="shared" si="11"/>
        <v>39</v>
      </c>
      <c r="I31" s="6">
        <v>1200</v>
      </c>
      <c r="J31" s="6">
        <f t="shared" si="5"/>
        <v>56</v>
      </c>
      <c r="K31" s="6"/>
      <c r="L31" s="6">
        <f t="shared" si="0"/>
        <v>98</v>
      </c>
      <c r="M31" s="9"/>
      <c r="N31" s="6">
        <v>1200</v>
      </c>
      <c r="O31" s="6">
        <f t="shared" si="1"/>
        <v>55</v>
      </c>
      <c r="P31" s="6">
        <f t="shared" si="12"/>
        <v>12</v>
      </c>
      <c r="Q31" s="6">
        <f t="shared" si="6"/>
        <v>67</v>
      </c>
      <c r="R31" s="6"/>
      <c r="S31" s="6">
        <f t="shared" si="7"/>
        <v>98</v>
      </c>
      <c r="T31" s="6">
        <f t="shared" si="13"/>
        <v>110</v>
      </c>
    </row>
    <row r="32" spans="1:20" x14ac:dyDescent="0.25">
      <c r="A32" s="1">
        <v>1250</v>
      </c>
      <c r="B32" s="1">
        <f t="shared" si="8"/>
        <v>19</v>
      </c>
      <c r="C32" s="1">
        <f t="shared" si="9"/>
        <v>12.5</v>
      </c>
      <c r="D32" s="1">
        <f t="shared" si="3"/>
        <v>31.5</v>
      </c>
      <c r="F32" s="1">
        <f t="shared" si="10"/>
        <v>27</v>
      </c>
      <c r="G32" s="1">
        <f t="shared" si="11"/>
        <v>39.5</v>
      </c>
      <c r="I32" s="6">
        <v>1250</v>
      </c>
      <c r="J32" s="6">
        <f t="shared" si="5"/>
        <v>57.5</v>
      </c>
      <c r="K32" s="6"/>
      <c r="L32" s="6">
        <f t="shared" si="0"/>
        <v>101</v>
      </c>
      <c r="M32" s="9"/>
      <c r="N32" s="6">
        <v>1250</v>
      </c>
      <c r="O32" s="6">
        <f t="shared" si="1"/>
        <v>56.5</v>
      </c>
      <c r="P32" s="6">
        <f t="shared" si="12"/>
        <v>12.5</v>
      </c>
      <c r="Q32" s="6">
        <f t="shared" si="6"/>
        <v>69</v>
      </c>
      <c r="R32" s="6"/>
      <c r="S32" s="6">
        <f t="shared" si="7"/>
        <v>101</v>
      </c>
      <c r="T32" s="6">
        <f t="shared" si="13"/>
        <v>113.5</v>
      </c>
    </row>
    <row r="33" spans="1:20" x14ac:dyDescent="0.25">
      <c r="A33" s="1">
        <v>1300</v>
      </c>
      <c r="B33" s="1">
        <f t="shared" si="8"/>
        <v>19</v>
      </c>
      <c r="C33" s="1">
        <f t="shared" si="9"/>
        <v>13</v>
      </c>
      <c r="D33" s="1">
        <f t="shared" si="3"/>
        <v>32</v>
      </c>
      <c r="F33" s="1">
        <f t="shared" si="10"/>
        <v>27</v>
      </c>
      <c r="G33" s="1">
        <f t="shared" si="11"/>
        <v>40</v>
      </c>
      <c r="I33" s="6">
        <v>1300</v>
      </c>
      <c r="J33" s="6">
        <f t="shared" si="5"/>
        <v>59</v>
      </c>
      <c r="K33" s="6"/>
      <c r="L33" s="6">
        <f t="shared" si="0"/>
        <v>104</v>
      </c>
      <c r="M33" s="9"/>
      <c r="N33" s="6">
        <v>1300</v>
      </c>
      <c r="O33" s="6">
        <f t="shared" si="1"/>
        <v>58</v>
      </c>
      <c r="P33" s="6">
        <f t="shared" si="12"/>
        <v>13</v>
      </c>
      <c r="Q33" s="6">
        <f t="shared" si="6"/>
        <v>71</v>
      </c>
      <c r="R33" s="6"/>
      <c r="S33" s="6">
        <f t="shared" si="7"/>
        <v>104</v>
      </c>
      <c r="T33" s="6">
        <f t="shared" si="13"/>
        <v>117</v>
      </c>
    </row>
    <row r="34" spans="1:20" x14ac:dyDescent="0.25">
      <c r="A34" s="1">
        <v>1350</v>
      </c>
      <c r="B34" s="1">
        <f t="shared" si="8"/>
        <v>19</v>
      </c>
      <c r="C34" s="1">
        <f t="shared" si="9"/>
        <v>13.5</v>
      </c>
      <c r="D34" s="1">
        <f t="shared" si="3"/>
        <v>32.5</v>
      </c>
      <c r="F34" s="1">
        <f t="shared" si="10"/>
        <v>27</v>
      </c>
      <c r="G34" s="1">
        <f t="shared" si="11"/>
        <v>40.5</v>
      </c>
      <c r="I34" s="6">
        <v>1350</v>
      </c>
      <c r="J34" s="6">
        <f t="shared" si="5"/>
        <v>60.5</v>
      </c>
      <c r="K34" s="6"/>
      <c r="L34" s="6">
        <f t="shared" si="0"/>
        <v>107</v>
      </c>
      <c r="M34" s="9"/>
      <c r="N34" s="6">
        <v>1350</v>
      </c>
      <c r="O34" s="6">
        <f t="shared" si="1"/>
        <v>59.5</v>
      </c>
      <c r="P34" s="6">
        <f t="shared" si="12"/>
        <v>13.5</v>
      </c>
      <c r="Q34" s="6">
        <f t="shared" si="6"/>
        <v>73</v>
      </c>
      <c r="R34" s="6"/>
      <c r="S34" s="6">
        <f t="shared" si="7"/>
        <v>107</v>
      </c>
      <c r="T34" s="6">
        <f t="shared" si="13"/>
        <v>120.5</v>
      </c>
    </row>
    <row r="35" spans="1:20" x14ac:dyDescent="0.25">
      <c r="A35" s="1">
        <v>1400</v>
      </c>
      <c r="B35" s="1">
        <f t="shared" si="8"/>
        <v>19</v>
      </c>
      <c r="C35" s="1">
        <f t="shared" si="9"/>
        <v>14</v>
      </c>
      <c r="D35" s="1">
        <f t="shared" si="3"/>
        <v>33</v>
      </c>
      <c r="F35" s="1">
        <f t="shared" si="10"/>
        <v>27</v>
      </c>
      <c r="G35" s="1">
        <f t="shared" si="11"/>
        <v>41</v>
      </c>
      <c r="I35" s="6">
        <v>1400</v>
      </c>
      <c r="J35" s="6">
        <f t="shared" si="5"/>
        <v>62</v>
      </c>
      <c r="K35" s="6"/>
      <c r="L35" s="6">
        <f t="shared" si="0"/>
        <v>110</v>
      </c>
      <c r="M35" s="9"/>
      <c r="N35" s="6">
        <v>1400</v>
      </c>
      <c r="O35" s="6">
        <f t="shared" si="1"/>
        <v>61</v>
      </c>
      <c r="P35" s="6">
        <f t="shared" si="12"/>
        <v>14</v>
      </c>
      <c r="Q35" s="6">
        <f t="shared" si="6"/>
        <v>75</v>
      </c>
      <c r="R35" s="6"/>
      <c r="S35" s="6">
        <f t="shared" si="7"/>
        <v>110</v>
      </c>
      <c r="T35" s="6">
        <f t="shared" si="13"/>
        <v>124</v>
      </c>
    </row>
    <row r="36" spans="1:20" x14ac:dyDescent="0.25">
      <c r="A36" s="1">
        <v>1450</v>
      </c>
      <c r="B36" s="1">
        <f t="shared" si="8"/>
        <v>19</v>
      </c>
      <c r="C36" s="1">
        <f t="shared" si="9"/>
        <v>14.5</v>
      </c>
      <c r="D36" s="1">
        <f t="shared" si="3"/>
        <v>33.5</v>
      </c>
      <c r="F36" s="1">
        <f t="shared" si="10"/>
        <v>27</v>
      </c>
      <c r="G36" s="1">
        <f t="shared" si="11"/>
        <v>41.5</v>
      </c>
      <c r="I36" s="6">
        <v>1450</v>
      </c>
      <c r="J36" s="6">
        <f t="shared" si="5"/>
        <v>63.5</v>
      </c>
      <c r="K36" s="6"/>
      <c r="L36" s="6">
        <f t="shared" si="0"/>
        <v>113</v>
      </c>
      <c r="M36" s="9"/>
      <c r="N36" s="6">
        <v>1450</v>
      </c>
      <c r="O36" s="6">
        <f t="shared" si="1"/>
        <v>62.5</v>
      </c>
      <c r="P36" s="6">
        <f t="shared" si="12"/>
        <v>14.5</v>
      </c>
      <c r="Q36" s="6">
        <f t="shared" si="6"/>
        <v>77</v>
      </c>
      <c r="R36" s="6"/>
      <c r="S36" s="6">
        <f t="shared" si="7"/>
        <v>113</v>
      </c>
      <c r="T36" s="6">
        <f t="shared" si="13"/>
        <v>127.5</v>
      </c>
    </row>
    <row r="37" spans="1:20" x14ac:dyDescent="0.25">
      <c r="A37" s="1">
        <v>1500</v>
      </c>
      <c r="B37" s="1">
        <f t="shared" si="8"/>
        <v>19</v>
      </c>
      <c r="C37" s="1">
        <f t="shared" si="9"/>
        <v>15</v>
      </c>
      <c r="D37" s="1">
        <f t="shared" si="3"/>
        <v>34</v>
      </c>
      <c r="F37" s="1">
        <f t="shared" si="10"/>
        <v>27</v>
      </c>
      <c r="G37" s="1">
        <f t="shared" si="11"/>
        <v>42</v>
      </c>
      <c r="I37" s="7">
        <v>1500</v>
      </c>
      <c r="J37" s="7">
        <f t="shared" si="5"/>
        <v>65</v>
      </c>
      <c r="K37" s="7"/>
      <c r="L37" s="6">
        <f t="shared" si="0"/>
        <v>116</v>
      </c>
      <c r="M37" s="9"/>
      <c r="N37" s="7">
        <v>1500</v>
      </c>
      <c r="O37" s="6">
        <f t="shared" si="1"/>
        <v>64</v>
      </c>
      <c r="P37" s="7">
        <f t="shared" si="12"/>
        <v>15</v>
      </c>
      <c r="Q37" s="7">
        <f t="shared" si="6"/>
        <v>79</v>
      </c>
      <c r="R37" s="7"/>
      <c r="S37" s="6">
        <f t="shared" si="7"/>
        <v>116</v>
      </c>
      <c r="T37" s="7">
        <f t="shared" si="13"/>
        <v>131</v>
      </c>
    </row>
    <row r="38" spans="1:20" x14ac:dyDescent="0.25">
      <c r="A38" s="1">
        <v>1600</v>
      </c>
      <c r="B38" s="1">
        <f t="shared" ref="B38:B49" si="14">13+$C$3+$C$4+$C$5</f>
        <v>19</v>
      </c>
      <c r="C38" s="1">
        <f t="shared" ref="C38:C49" si="15">A38/100*1</f>
        <v>16</v>
      </c>
      <c r="D38" s="1">
        <f t="shared" si="3"/>
        <v>35</v>
      </c>
      <c r="F38" s="1">
        <f t="shared" ref="F38:F49" si="16">(13*2)+$C$3+$C$5</f>
        <v>27</v>
      </c>
      <c r="G38" s="1">
        <f t="shared" si="11"/>
        <v>43</v>
      </c>
      <c r="I38" s="9"/>
      <c r="J38" s="9"/>
      <c r="K38" s="9"/>
      <c r="L38" s="9"/>
      <c r="M38" s="9"/>
      <c r="N38" s="9"/>
      <c r="O38" s="9"/>
      <c r="P38" s="9"/>
      <c r="Q38" s="9"/>
    </row>
    <row r="39" spans="1:20" x14ac:dyDescent="0.25">
      <c r="A39" s="1">
        <v>1750</v>
      </c>
      <c r="B39" s="1">
        <f t="shared" si="14"/>
        <v>19</v>
      </c>
      <c r="C39" s="1">
        <f t="shared" si="15"/>
        <v>17.5</v>
      </c>
      <c r="D39" s="1">
        <f t="shared" si="3"/>
        <v>36.5</v>
      </c>
      <c r="F39" s="1">
        <f t="shared" si="16"/>
        <v>27</v>
      </c>
      <c r="G39" s="1">
        <f t="shared" si="11"/>
        <v>44.5</v>
      </c>
      <c r="I39" s="9"/>
      <c r="J39" s="9"/>
      <c r="K39" s="9"/>
      <c r="L39" s="9"/>
      <c r="M39" s="9"/>
      <c r="N39" s="9"/>
      <c r="O39" s="9"/>
      <c r="P39" s="9"/>
      <c r="Q39" s="9"/>
    </row>
    <row r="40" spans="1:20" x14ac:dyDescent="0.25">
      <c r="A40" s="1">
        <v>1800</v>
      </c>
      <c r="B40" s="1">
        <f t="shared" si="14"/>
        <v>19</v>
      </c>
      <c r="C40" s="1">
        <f t="shared" si="15"/>
        <v>18</v>
      </c>
      <c r="D40" s="1">
        <f t="shared" si="3"/>
        <v>37</v>
      </c>
      <c r="F40" s="1">
        <f t="shared" si="16"/>
        <v>27</v>
      </c>
      <c r="G40" s="1">
        <f t="shared" si="11"/>
        <v>45</v>
      </c>
      <c r="J40" s="9"/>
      <c r="K40" s="9"/>
      <c r="L40" s="9"/>
      <c r="M40" s="9"/>
      <c r="N40" s="9"/>
      <c r="O40" s="9"/>
      <c r="P40" s="9"/>
      <c r="Q40" s="9"/>
    </row>
    <row r="41" spans="1:20" ht="15" customHeight="1" x14ac:dyDescent="0.25">
      <c r="A41" s="1">
        <v>2000</v>
      </c>
      <c r="B41" s="1">
        <f t="shared" si="14"/>
        <v>19</v>
      </c>
      <c r="C41" s="1">
        <f t="shared" si="15"/>
        <v>20</v>
      </c>
      <c r="D41" s="1">
        <f t="shared" si="3"/>
        <v>39</v>
      </c>
      <c r="F41" s="1">
        <f t="shared" si="16"/>
        <v>27</v>
      </c>
      <c r="G41" s="1">
        <f t="shared" si="11"/>
        <v>47</v>
      </c>
    </row>
    <row r="42" spans="1:20" ht="15" customHeight="1" x14ac:dyDescent="0.25">
      <c r="A42" s="1">
        <v>2250</v>
      </c>
      <c r="B42" s="1">
        <f t="shared" si="14"/>
        <v>19</v>
      </c>
      <c r="C42" s="1">
        <f t="shared" si="15"/>
        <v>22.5</v>
      </c>
      <c r="D42" s="1">
        <f t="shared" si="3"/>
        <v>41.5</v>
      </c>
      <c r="F42" s="1">
        <f t="shared" si="16"/>
        <v>27</v>
      </c>
      <c r="G42" s="1">
        <f t="shared" si="11"/>
        <v>49.5</v>
      </c>
    </row>
    <row r="43" spans="1:20" x14ac:dyDescent="0.25">
      <c r="A43" s="1">
        <v>2500</v>
      </c>
      <c r="B43" s="1">
        <f t="shared" si="14"/>
        <v>19</v>
      </c>
      <c r="C43" s="1">
        <f t="shared" si="15"/>
        <v>25</v>
      </c>
      <c r="D43" s="1">
        <f t="shared" si="3"/>
        <v>44</v>
      </c>
      <c r="F43" s="1">
        <f t="shared" si="16"/>
        <v>27</v>
      </c>
      <c r="G43" s="1">
        <f t="shared" si="11"/>
        <v>52</v>
      </c>
    </row>
    <row r="44" spans="1:20" x14ac:dyDescent="0.25">
      <c r="A44" s="1">
        <v>2750</v>
      </c>
      <c r="B44" s="1">
        <f t="shared" si="14"/>
        <v>19</v>
      </c>
      <c r="C44" s="1">
        <f t="shared" si="15"/>
        <v>27.5</v>
      </c>
      <c r="D44" s="1">
        <f t="shared" si="3"/>
        <v>46.5</v>
      </c>
      <c r="F44" s="1">
        <f t="shared" si="16"/>
        <v>27</v>
      </c>
      <c r="G44" s="1">
        <f t="shared" si="11"/>
        <v>54.5</v>
      </c>
    </row>
    <row r="45" spans="1:20" x14ac:dyDescent="0.25">
      <c r="A45" s="1">
        <v>3000</v>
      </c>
      <c r="B45" s="1">
        <f t="shared" si="14"/>
        <v>19</v>
      </c>
      <c r="C45" s="1">
        <f t="shared" si="15"/>
        <v>30</v>
      </c>
      <c r="D45" s="1">
        <f t="shared" si="3"/>
        <v>49</v>
      </c>
      <c r="F45" s="1">
        <f t="shared" si="16"/>
        <v>27</v>
      </c>
      <c r="G45" s="1">
        <f t="shared" si="11"/>
        <v>57</v>
      </c>
    </row>
    <row r="46" spans="1:20" x14ac:dyDescent="0.25">
      <c r="A46" s="1">
        <v>3250</v>
      </c>
      <c r="B46" s="1">
        <f t="shared" si="14"/>
        <v>19</v>
      </c>
      <c r="C46" s="1">
        <f t="shared" si="15"/>
        <v>32.5</v>
      </c>
      <c r="D46" s="1">
        <f t="shared" si="3"/>
        <v>51.5</v>
      </c>
      <c r="F46" s="1">
        <f t="shared" si="16"/>
        <v>27</v>
      </c>
      <c r="G46" s="1">
        <f t="shared" si="11"/>
        <v>59.5</v>
      </c>
    </row>
    <row r="47" spans="1:20" x14ac:dyDescent="0.25">
      <c r="A47" s="1">
        <v>3500</v>
      </c>
      <c r="B47" s="1">
        <f t="shared" si="14"/>
        <v>19</v>
      </c>
      <c r="C47" s="1">
        <f t="shared" si="15"/>
        <v>35</v>
      </c>
      <c r="D47" s="1">
        <f t="shared" si="3"/>
        <v>54</v>
      </c>
      <c r="F47" s="1">
        <f t="shared" si="16"/>
        <v>27</v>
      </c>
      <c r="G47" s="1">
        <f t="shared" si="11"/>
        <v>62</v>
      </c>
    </row>
    <row r="48" spans="1:20" x14ac:dyDescent="0.25">
      <c r="A48" s="1">
        <v>3750</v>
      </c>
      <c r="B48" s="1">
        <f t="shared" si="14"/>
        <v>19</v>
      </c>
      <c r="C48" s="1">
        <f t="shared" si="15"/>
        <v>37.5</v>
      </c>
      <c r="D48" s="1">
        <f t="shared" si="3"/>
        <v>56.5</v>
      </c>
      <c r="F48" s="1">
        <f t="shared" si="16"/>
        <v>27</v>
      </c>
      <c r="G48" s="1">
        <f t="shared" si="11"/>
        <v>64.5</v>
      </c>
    </row>
    <row r="49" spans="1:7" x14ac:dyDescent="0.25">
      <c r="A49" s="1">
        <v>4000</v>
      </c>
      <c r="B49" s="1">
        <f t="shared" si="14"/>
        <v>19</v>
      </c>
      <c r="C49" s="1">
        <f t="shared" si="15"/>
        <v>40</v>
      </c>
      <c r="D49" s="1">
        <f t="shared" si="3"/>
        <v>59</v>
      </c>
      <c r="F49" s="1">
        <f t="shared" si="16"/>
        <v>27</v>
      </c>
      <c r="G49" s="1">
        <f t="shared" si="11"/>
        <v>67</v>
      </c>
    </row>
    <row r="50" spans="1:7" x14ac:dyDescent="0.25">
      <c r="A50" s="1">
        <v>4100</v>
      </c>
      <c r="B50" s="1">
        <f>20+$C$3+$C$4+$C$5</f>
        <v>26</v>
      </c>
      <c r="C50" s="1">
        <f>A50/100*0.75</f>
        <v>30.75</v>
      </c>
      <c r="F50" s="1">
        <f>(20*2)+$C$3+$C$5</f>
        <v>41</v>
      </c>
    </row>
    <row r="51" spans="1:7" x14ac:dyDescent="0.25">
      <c r="A51" s="1">
        <v>4500</v>
      </c>
      <c r="B51" s="1">
        <f t="shared" ref="B51:B62" si="17">20+$C$3+$C$4+$C$5</f>
        <v>26</v>
      </c>
      <c r="C51" s="1">
        <f t="shared" ref="C51:C62" si="18">A51/100*0.75</f>
        <v>33.75</v>
      </c>
      <c r="F51" s="1">
        <f t="shared" ref="F51:F62" si="19">(20*2)+$C$3+$C$5</f>
        <v>41</v>
      </c>
    </row>
    <row r="52" spans="1:7" x14ac:dyDescent="0.25">
      <c r="A52" s="1">
        <v>5000</v>
      </c>
      <c r="B52" s="1">
        <f t="shared" si="17"/>
        <v>26</v>
      </c>
      <c r="C52" s="1">
        <f t="shared" si="18"/>
        <v>37.5</v>
      </c>
      <c r="F52" s="1">
        <f t="shared" si="19"/>
        <v>41</v>
      </c>
    </row>
    <row r="53" spans="1:7" x14ac:dyDescent="0.25">
      <c r="A53" s="1">
        <v>5500</v>
      </c>
      <c r="B53" s="1">
        <f t="shared" si="17"/>
        <v>26</v>
      </c>
      <c r="C53" s="1">
        <f t="shared" si="18"/>
        <v>41.25</v>
      </c>
      <c r="F53" s="1">
        <f t="shared" si="19"/>
        <v>41</v>
      </c>
    </row>
    <row r="54" spans="1:7" x14ac:dyDescent="0.25">
      <c r="A54" s="1">
        <v>6000</v>
      </c>
      <c r="B54" s="1">
        <f t="shared" si="17"/>
        <v>26</v>
      </c>
      <c r="C54" s="1">
        <f t="shared" si="18"/>
        <v>45</v>
      </c>
      <c r="F54" s="1">
        <f t="shared" si="19"/>
        <v>41</v>
      </c>
    </row>
    <row r="55" spans="1:7" x14ac:dyDescent="0.25">
      <c r="A55" s="1">
        <v>6500</v>
      </c>
      <c r="B55" s="1">
        <f t="shared" si="17"/>
        <v>26</v>
      </c>
      <c r="C55" s="1">
        <f t="shared" si="18"/>
        <v>48.75</v>
      </c>
      <c r="F55" s="1">
        <f t="shared" si="19"/>
        <v>41</v>
      </c>
    </row>
    <row r="56" spans="1:7" x14ac:dyDescent="0.25">
      <c r="A56" s="1">
        <v>7000</v>
      </c>
      <c r="B56" s="1">
        <f t="shared" si="17"/>
        <v>26</v>
      </c>
      <c r="C56" s="1">
        <f t="shared" si="18"/>
        <v>52.5</v>
      </c>
      <c r="F56" s="1">
        <f t="shared" si="19"/>
        <v>41</v>
      </c>
    </row>
    <row r="57" spans="1:7" x14ac:dyDescent="0.25">
      <c r="A57" s="1">
        <v>7500</v>
      </c>
      <c r="B57" s="1">
        <f t="shared" si="17"/>
        <v>26</v>
      </c>
      <c r="C57" s="1">
        <f t="shared" si="18"/>
        <v>56.25</v>
      </c>
      <c r="F57" s="1">
        <f t="shared" si="19"/>
        <v>41</v>
      </c>
    </row>
    <row r="58" spans="1:7" x14ac:dyDescent="0.25">
      <c r="A58" s="1">
        <v>8000</v>
      </c>
      <c r="B58" s="1">
        <f t="shared" si="17"/>
        <v>26</v>
      </c>
      <c r="C58" s="1">
        <f t="shared" si="18"/>
        <v>60</v>
      </c>
      <c r="F58" s="1">
        <f t="shared" si="19"/>
        <v>41</v>
      </c>
    </row>
    <row r="59" spans="1:7" x14ac:dyDescent="0.25">
      <c r="A59" s="1">
        <v>8500</v>
      </c>
      <c r="B59" s="1">
        <f t="shared" si="17"/>
        <v>26</v>
      </c>
      <c r="C59" s="1">
        <f t="shared" si="18"/>
        <v>63.75</v>
      </c>
      <c r="F59" s="1">
        <f t="shared" si="19"/>
        <v>41</v>
      </c>
    </row>
    <row r="60" spans="1:7" x14ac:dyDescent="0.25">
      <c r="A60" s="1">
        <v>9000</v>
      </c>
      <c r="B60" s="1">
        <f t="shared" si="17"/>
        <v>26</v>
      </c>
      <c r="C60" s="1">
        <f t="shared" si="18"/>
        <v>67.5</v>
      </c>
      <c r="F60" s="1">
        <f t="shared" si="19"/>
        <v>41</v>
      </c>
    </row>
    <row r="61" spans="1:7" x14ac:dyDescent="0.25">
      <c r="A61" s="1">
        <v>9500</v>
      </c>
      <c r="B61" s="1">
        <f t="shared" si="17"/>
        <v>26</v>
      </c>
      <c r="C61" s="1">
        <f t="shared" si="18"/>
        <v>71.25</v>
      </c>
      <c r="F61" s="1">
        <f t="shared" si="19"/>
        <v>41</v>
      </c>
    </row>
    <row r="62" spans="1:7" x14ac:dyDescent="0.25">
      <c r="A62" s="1">
        <v>10000</v>
      </c>
      <c r="B62" s="1">
        <f t="shared" si="17"/>
        <v>26</v>
      </c>
      <c r="C62" s="1">
        <f t="shared" si="18"/>
        <v>75</v>
      </c>
      <c r="F62" s="1">
        <f t="shared" si="19"/>
        <v>41</v>
      </c>
    </row>
    <row r="63" spans="1:7" x14ac:dyDescent="0.25">
      <c r="A63" s="1">
        <v>10100</v>
      </c>
      <c r="B63" s="1">
        <f>50+$C$3+$C$4+$C$5</f>
        <v>56</v>
      </c>
      <c r="C63" s="1">
        <f>A63/100*0.5</f>
        <v>50.5</v>
      </c>
      <c r="F63" s="1">
        <f>(50*2)+$C$3+$C$5</f>
        <v>101</v>
      </c>
    </row>
  </sheetData>
  <sheetProtection algorithmName="SHA-512" hashValue="ZsUOi6gyVZLyZOWIv4U0A5GBCeZ7/yG0mfJHcdoqtEBc0JnOoiiwWVBV0dE/LLthZuhyWg44IFf8fCpRaiMg2A==" saltValue="uImw/ZYa9dM2/YTq4TY2JA==" spinCount="100000" sheet="1" objects="1" scenarios="1"/>
  <mergeCells count="11">
    <mergeCell ref="F4:G7"/>
    <mergeCell ref="B5:B6"/>
    <mergeCell ref="C5:C6"/>
    <mergeCell ref="D5:D6"/>
    <mergeCell ref="J5:J6"/>
    <mergeCell ref="S4:T7"/>
    <mergeCell ref="P5:P6"/>
    <mergeCell ref="Q5:Q6"/>
    <mergeCell ref="R5:R6"/>
    <mergeCell ref="K5:K6"/>
    <mergeCell ref="L5:L6"/>
  </mergeCells>
  <pageMargins left="0.25" right="0.25" top="0.75" bottom="0.75" header="0.3" footer="0.3"/>
  <pageSetup paperSize="9" scale="98" fitToWidth="0" orientation="landscape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Florian</dc:creator>
  <cp:lastModifiedBy>Holzer</cp:lastModifiedBy>
  <cp:lastPrinted>2020-07-15T07:44:00Z</cp:lastPrinted>
  <dcterms:created xsi:type="dcterms:W3CDTF">2020-07-14T18:18:57Z</dcterms:created>
  <dcterms:modified xsi:type="dcterms:W3CDTF">2022-02-17T08:22:48Z</dcterms:modified>
</cp:coreProperties>
</file>